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2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<sst xmlns="http://schemas.openxmlformats.org/spreadsheetml/2006/main" count="8752" uniqueCount="850">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</sst>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5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0" fontId="18" fillId="42" borderId="67" xfId="259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22" fillId="4" borderId="69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695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805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807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8">
      <selection activeCell="K16" sqref="K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501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58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2" t="s">
        <v>22</v>
      </c>
      <c r="F19" s="273"/>
      <c r="G19" s="40" t="s">
        <v>823</v>
      </c>
      <c r="H19" s="56"/>
    </row>
    <row r="20" spans="1:8" ht="30" customHeight="1">
      <c r="A20" s="62"/>
      <c r="D20" s="55"/>
      <c r="E20" s="265" t="s">
        <v>23</v>
      </c>
      <c r="F20" s="266"/>
      <c r="G20" s="41" t="s">
        <v>824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13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91" sqref="I9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9167.944</v>
      </c>
      <c r="G18" s="224">
        <f>SUM(G19,G20,G29,G33)</f>
        <v>7063.256</v>
      </c>
      <c r="H18" s="224">
        <f>SUM(H19,H20,H29,H33)</f>
        <v>0</v>
      </c>
      <c r="I18" s="224">
        <f>SUM(I19,I20,I29,I33)</f>
        <v>2104.6879999999996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7921.461</v>
      </c>
      <c r="G20" s="226">
        <f>SUM(G21:G28)</f>
        <v>5871.877</v>
      </c>
      <c r="H20" s="226">
        <f>SUM(H21:H28)</f>
        <v>0</v>
      </c>
      <c r="I20" s="226">
        <f>SUM(I21:I28)</f>
        <v>2049.584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6169.209000000001</v>
      </c>
      <c r="G22" s="241">
        <v>5871.877</v>
      </c>
      <c r="H22" s="241">
        <v>0</v>
      </c>
      <c r="I22" s="241">
        <v>297.332</v>
      </c>
      <c r="J22" s="241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819</v>
      </c>
      <c r="F23" s="226">
        <f t="shared" si="0"/>
        <v>63.797</v>
      </c>
      <c r="G23" s="241">
        <v>0</v>
      </c>
      <c r="H23" s="241">
        <v>0</v>
      </c>
      <c r="I23" s="241">
        <v>63.797</v>
      </c>
      <c r="J23" s="241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1182.6889999999999</v>
      </c>
      <c r="G24" s="241">
        <v>0</v>
      </c>
      <c r="H24" s="241">
        <v>0</v>
      </c>
      <c r="I24" s="241">
        <v>1182.6889999999999</v>
      </c>
      <c r="J24" s="241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125.768</v>
      </c>
      <c r="G25" s="241">
        <v>0</v>
      </c>
      <c r="H25" s="241">
        <v>0</v>
      </c>
      <c r="I25" s="241">
        <v>125.768</v>
      </c>
      <c r="J25" s="241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116.216</v>
      </c>
      <c r="G26" s="241">
        <v>0</v>
      </c>
      <c r="H26" s="241">
        <v>0</v>
      </c>
      <c r="I26" s="241">
        <v>116.216</v>
      </c>
      <c r="J26" s="241">
        <v>0</v>
      </c>
      <c r="K26" s="149"/>
    </row>
    <row r="27" spans="1:11" s="172" customFormat="1" ht="26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263.782</v>
      </c>
      <c r="G27" s="241"/>
      <c r="H27" s="241"/>
      <c r="I27" s="241">
        <v>263.782</v>
      </c>
      <c r="J27" s="241"/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1246.483</v>
      </c>
      <c r="G29" s="226">
        <f>SUM(G30:G32)</f>
        <v>1191.379</v>
      </c>
      <c r="H29" s="226">
        <f>SUM(H30:H32)</f>
        <v>0</v>
      </c>
      <c r="I29" s="226">
        <f>SUM(I30:I32)</f>
        <v>55.104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1246.483</v>
      </c>
      <c r="G31" s="241">
        <v>1191.379</v>
      </c>
      <c r="H31" s="241">
        <v>0</v>
      </c>
      <c r="I31" s="241">
        <v>55.104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6403.343417101258</v>
      </c>
      <c r="G34" s="132"/>
      <c r="H34" s="230">
        <f>H35</f>
        <v>0</v>
      </c>
      <c r="I34" s="230">
        <f>I35+I36</f>
        <v>3431.2410347184705</v>
      </c>
      <c r="J34" s="229">
        <f>J35+J36+J37</f>
        <v>2972.1023823827877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3431.2410347184705</v>
      </c>
      <c r="G35" s="132"/>
      <c r="H35" s="227"/>
      <c r="I35" s="227">
        <f>G18-G39-G64</f>
        <v>3431.2410347184705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2972.1023823827877</v>
      </c>
      <c r="G37" s="133"/>
      <c r="H37" s="133"/>
      <c r="I37" s="133"/>
      <c r="J37" s="231">
        <f>I35+I18-I39-I64</f>
        <v>2972.1023823827877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9017.469</v>
      </c>
      <c r="G39" s="230">
        <f>SUM(G40,G47,G52,G55,G58)</f>
        <v>3611.942</v>
      </c>
      <c r="H39" s="230">
        <f>SUM(H40,H47,H52,H55,H58)</f>
        <v>0</v>
      </c>
      <c r="I39" s="230">
        <f>SUM(I40,I47,I52,I55,I58)</f>
        <v>2531.368</v>
      </c>
      <c r="J39" s="229">
        <f>SUM(J40,J47,J52,J55,J58)</f>
        <v>2874.159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5086.742</v>
      </c>
      <c r="G40" s="226">
        <f>SUM(G41:G46)</f>
        <v>432.805</v>
      </c>
      <c r="H40" s="226">
        <f>SUM(H41:H46)</f>
        <v>0</v>
      </c>
      <c r="I40" s="226">
        <f>SUM(I41:I46)</f>
        <v>1779.778</v>
      </c>
      <c r="J40" s="229">
        <f>SUM(J41:J46)</f>
        <v>2874.159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4019.112</v>
      </c>
      <c r="G42" s="227">
        <v>432.805</v>
      </c>
      <c r="H42" s="227">
        <v>0</v>
      </c>
      <c r="I42" s="227">
        <v>831.553</v>
      </c>
      <c r="J42" s="228">
        <v>2754.754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522.231</v>
      </c>
      <c r="G43" s="227">
        <v>0</v>
      </c>
      <c r="H43" s="227">
        <v>0</v>
      </c>
      <c r="I43" s="227">
        <v>413.99600000000004</v>
      </c>
      <c r="J43" s="228">
        <v>108.235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534.229</v>
      </c>
      <c r="G44" s="227">
        <v>0</v>
      </c>
      <c r="H44" s="227">
        <v>0</v>
      </c>
      <c r="I44" s="227">
        <v>534.229</v>
      </c>
      <c r="J44" s="228">
        <v>0</v>
      </c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11.17</v>
      </c>
      <c r="G45" s="227">
        <v>0</v>
      </c>
      <c r="H45" s="227">
        <v>0</v>
      </c>
      <c r="I45" s="227">
        <v>0</v>
      </c>
      <c r="J45" s="228">
        <v>11.17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3930.7270000000003</v>
      </c>
      <c r="G47" s="226">
        <f>SUM(G48:G51)</f>
        <v>3179.137</v>
      </c>
      <c r="H47" s="226">
        <f>SUM(H48:H51)</f>
        <v>0</v>
      </c>
      <c r="I47" s="226">
        <f>SUM(I48:I51)</f>
        <v>751.59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3686.857</v>
      </c>
      <c r="G49" s="227">
        <v>3179.137</v>
      </c>
      <c r="H49" s="227">
        <v>0</v>
      </c>
      <c r="I49" s="227">
        <v>507.72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243.87</v>
      </c>
      <c r="G50" s="227">
        <v>0</v>
      </c>
      <c r="H50" s="227">
        <v>0</v>
      </c>
      <c r="I50" s="227">
        <v>243.87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6403.343417101258</v>
      </c>
      <c r="G61" s="230">
        <f>SUM(G35:J35)</f>
        <v>3431.2410347184705</v>
      </c>
      <c r="H61" s="230">
        <f>SUM(G36:J36)</f>
        <v>0</v>
      </c>
      <c r="I61" s="230">
        <f>SUM(G37:J37)</f>
        <v>2972.1023823827877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150.475</v>
      </c>
      <c r="G64" s="230">
        <f>SUM(G65:G66)</f>
        <v>20.072965281529978</v>
      </c>
      <c r="H64" s="230">
        <f>SUM(H65:H66)</f>
        <v>0</v>
      </c>
      <c r="I64" s="230">
        <f>SUM(I65:I66)</f>
        <v>32.45865233568304</v>
      </c>
      <c r="J64" s="229">
        <f>SUM(J65:J66)</f>
        <v>97.94338238278698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150.475</v>
      </c>
      <c r="G66" s="227">
        <v>20.072965281529978</v>
      </c>
      <c r="H66" s="227"/>
      <c r="I66" s="227">
        <v>32.45865233568304</v>
      </c>
      <c r="J66" s="228">
        <v>97.94338238278698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3.659295089164516E-13</v>
      </c>
      <c r="G70" s="233">
        <f>G18-G39-G61-G62-G64+G68-G69</f>
        <v>-1.4566126083082054E-13</v>
      </c>
      <c r="H70" s="233">
        <f>H18+H34-H39-H61-H62-H64+H68-H69</f>
        <v>0</v>
      </c>
      <c r="I70" s="233">
        <f>I18+I34-I39-I61-I62-I64+I68-I69</f>
        <v>-1.1368683772161603E-13</v>
      </c>
      <c r="J70" s="234">
        <f>J18+J34-J39-J62-J64+J68-J69</f>
        <v>6.252776074688882E-13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15.806799999999999</v>
      </c>
      <c r="G72" s="224">
        <f>SUM(G73,G74,G83,G87)</f>
        <v>12.178027586206897</v>
      </c>
      <c r="H72" s="224">
        <f>SUM(H73,H74,H83,H87)</f>
        <v>0</v>
      </c>
      <c r="I72" s="224">
        <f>SUM(I73,I74,I83,I87)</f>
        <v>3.6287724137931034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13.657691379310345</v>
      </c>
      <c r="G74" s="226">
        <f>SUM(G75:G82)</f>
        <v>10.123925862068965</v>
      </c>
      <c r="H74" s="226">
        <f>SUM(H75:H82)</f>
        <v>0</v>
      </c>
      <c r="I74" s="226">
        <f>SUM(I75:I82)</f>
        <v>3.5337655172413793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10.63656724137931</v>
      </c>
      <c r="G76" s="227">
        <f>G22/580</f>
        <v>10.123925862068965</v>
      </c>
      <c r="H76" s="227">
        <f aca="true" t="shared" si="3" ref="G76:J81">H22/580</f>
        <v>0</v>
      </c>
      <c r="I76" s="227">
        <f>I22/580</f>
        <v>0.5126413793103448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"ЭЛЕКОНТ"</v>
      </c>
      <c r="F77" s="226">
        <f t="shared" si="2"/>
        <v>0.10999482758620689</v>
      </c>
      <c r="G77" s="227">
        <f t="shared" si="3"/>
        <v>0</v>
      </c>
      <c r="H77" s="227">
        <f t="shared" si="3"/>
        <v>0</v>
      </c>
      <c r="I77" s="227">
        <f t="shared" si="3"/>
        <v>0.10999482758620689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2.039118965517241</v>
      </c>
      <c r="G78" s="227">
        <f t="shared" si="3"/>
        <v>0</v>
      </c>
      <c r="H78" s="227">
        <f t="shared" si="3"/>
        <v>0</v>
      </c>
      <c r="I78" s="227">
        <f t="shared" si="3"/>
        <v>2.039118965517241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0.21684137931034483</v>
      </c>
      <c r="G79" s="227">
        <f t="shared" si="3"/>
        <v>0</v>
      </c>
      <c r="H79" s="227">
        <f t="shared" si="3"/>
        <v>0</v>
      </c>
      <c r="I79" s="227">
        <f t="shared" si="3"/>
        <v>0.21684137931034483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0.20037241379310344</v>
      </c>
      <c r="G80" s="227">
        <f t="shared" si="3"/>
        <v>0</v>
      </c>
      <c r="H80" s="227">
        <f t="shared" si="3"/>
        <v>0</v>
      </c>
      <c r="I80" s="227">
        <f t="shared" si="3"/>
        <v>0.20037241379310344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0.4547965517241379</v>
      </c>
      <c r="G81" s="227">
        <f t="shared" si="3"/>
        <v>0</v>
      </c>
      <c r="H81" s="227">
        <f t="shared" si="3"/>
        <v>0</v>
      </c>
      <c r="I81" s="227">
        <f t="shared" si="3"/>
        <v>0.4547965517241379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2.149108620689655</v>
      </c>
      <c r="G83" s="226">
        <f>SUM(G84:G86)</f>
        <v>2.0541017241379307</v>
      </c>
      <c r="H83" s="226">
        <f>SUM(H84:H86)</f>
        <v>0</v>
      </c>
      <c r="I83" s="226">
        <f>SUM(I84:I86)</f>
        <v>0.09500689655172413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2.149108620689655</v>
      </c>
      <c r="G85" s="227">
        <f>G31/580</f>
        <v>2.0541017241379307</v>
      </c>
      <c r="H85" s="227">
        <f>H31/580</f>
        <v>0</v>
      </c>
      <c r="I85" s="227">
        <f>I31/580</f>
        <v>0.09500689655172413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11.040247270864235</v>
      </c>
      <c r="G88" s="145"/>
      <c r="H88" s="230">
        <f>H89</f>
        <v>0</v>
      </c>
      <c r="I88" s="230">
        <f>I89+I90</f>
        <v>5.91593281848012</v>
      </c>
      <c r="J88" s="229">
        <f>J89+J90+J91</f>
        <v>5.124314452384115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5.91593281848012</v>
      </c>
      <c r="G89" s="145"/>
      <c r="H89" s="227"/>
      <c r="I89" s="227">
        <f>G72-G93-G118</f>
        <v>5.91593281848012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5.124314452384115</v>
      </c>
      <c r="G91" s="145"/>
      <c r="H91" s="145"/>
      <c r="I91" s="145"/>
      <c r="J91" s="228">
        <f>I88+I72-I93-I118</f>
        <v>5.124314452384115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15.547360344827585</v>
      </c>
      <c r="G93" s="230">
        <f>SUM(G94,G101,G106,G109,G112)</f>
        <v>6.227486206896552</v>
      </c>
      <c r="H93" s="230">
        <f>SUM(H94,H101,H106,H109,H112)</f>
        <v>0</v>
      </c>
      <c r="I93" s="230">
        <f>SUM(I94,I101,I106,I109,I112)</f>
        <v>4.364427586206896</v>
      </c>
      <c r="J93" s="229">
        <f>SUM(J94,J101,J106,J109,J112)</f>
        <v>4.955446551724138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8.770244827586207</v>
      </c>
      <c r="G94" s="226">
        <f>SUM(G95:G100)</f>
        <v>0.7462155172413794</v>
      </c>
      <c r="H94" s="226">
        <f>SUM(H95:H100)</f>
        <v>0</v>
      </c>
      <c r="I94" s="226">
        <f>SUM(I95:I100)</f>
        <v>3.0685827586206895</v>
      </c>
      <c r="J94" s="229">
        <f>SUM(J95:J100)</f>
        <v>4.955446551724138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6.929503448275862</v>
      </c>
      <c r="G96" s="227">
        <f aca="true" t="shared" si="4" ref="G96:J99">G42/580</f>
        <v>0.7462155172413794</v>
      </c>
      <c r="H96" s="227">
        <f t="shared" si="4"/>
        <v>0</v>
      </c>
      <c r="I96" s="227">
        <f t="shared" si="4"/>
        <v>1.4337120689655172</v>
      </c>
      <c r="J96" s="227">
        <f t="shared" si="4"/>
        <v>4.749575862068966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0.900398275862069</v>
      </c>
      <c r="G97" s="227">
        <f t="shared" si="4"/>
        <v>0</v>
      </c>
      <c r="H97" s="227">
        <f t="shared" si="4"/>
        <v>0</v>
      </c>
      <c r="I97" s="227">
        <f t="shared" si="4"/>
        <v>0.7137862068965518</v>
      </c>
      <c r="J97" s="227">
        <f>J43/580</f>
        <v>0.18661206896551724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0.9210844827586208</v>
      </c>
      <c r="G98" s="227">
        <f t="shared" si="4"/>
        <v>0</v>
      </c>
      <c r="H98" s="227">
        <f t="shared" si="4"/>
        <v>0</v>
      </c>
      <c r="I98" s="227">
        <f t="shared" si="4"/>
        <v>0.9210844827586208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0.019258620689655174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0.019258620689655174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6.777115517241379</v>
      </c>
      <c r="G101" s="226">
        <f>SUM(G102:G105)</f>
        <v>5.481270689655172</v>
      </c>
      <c r="H101" s="226">
        <f>SUM(H102:H105)</f>
        <v>0</v>
      </c>
      <c r="I101" s="226">
        <f>SUM(I102:I105)</f>
        <v>1.295844827586207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6.35665</v>
      </c>
      <c r="G103" s="227">
        <f>G49/580</f>
        <v>5.481270689655172</v>
      </c>
      <c r="H103" s="227">
        <f aca="true" t="shared" si="5" ref="H103:J104">H49/580</f>
        <v>0</v>
      </c>
      <c r="I103" s="227">
        <f t="shared" si="5"/>
        <v>0.8753793103448276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0.4204655172413793</v>
      </c>
      <c r="G104" s="227">
        <f>G50/580</f>
        <v>0</v>
      </c>
      <c r="H104" s="227">
        <f t="shared" si="5"/>
        <v>0</v>
      </c>
      <c r="I104" s="227">
        <f t="shared" si="5"/>
        <v>0.4204655172413793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11.040247270864235</v>
      </c>
      <c r="G115" s="230">
        <f>SUM(G89:J89)</f>
        <v>5.91593281848012</v>
      </c>
      <c r="H115" s="230">
        <f>SUM(G90:J90)</f>
        <v>0</v>
      </c>
      <c r="I115" s="230">
        <f>SUM(G91:J91)</f>
        <v>5.124314452384115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0.2594396551724138</v>
      </c>
      <c r="G118" s="230">
        <f>SUM(G119:G120)</f>
        <v>0.0346085608302241</v>
      </c>
      <c r="H118" s="230">
        <f>SUM(H119:H120)</f>
        <v>0</v>
      </c>
      <c r="I118" s="230">
        <f>SUM(I119:I120)</f>
        <v>0.05596319368221214</v>
      </c>
      <c r="J118" s="229">
        <f>SUM(J119:J120)</f>
        <v>0.16886790065997756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0.2594396551724138</v>
      </c>
      <c r="G120" s="227">
        <f>G66/580</f>
        <v>0.0346085608302241</v>
      </c>
      <c r="H120" s="227">
        <f>H66/580</f>
        <v>0</v>
      </c>
      <c r="I120" s="227">
        <f>I66/580</f>
        <v>0.05596319368221214</v>
      </c>
      <c r="J120" s="227">
        <f>J66/580</f>
        <v>0.16886790065997756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-1.734723475976807E-16</v>
      </c>
      <c r="G124" s="236">
        <f>G72-G93-G115-G116-G118+G122-G123</f>
        <v>3.5388358909926865E-16</v>
      </c>
      <c r="H124" s="236">
        <f>H72+H88-H93-H115-H116-H118+H122-H123</f>
        <v>0</v>
      </c>
      <c r="I124" s="236">
        <f>I72+I88-I93-I115-I116-I118+I122-I123</f>
        <v>-3.3306690738754696E-16</v>
      </c>
      <c r="J124" s="237">
        <f>J72+J88-J93-J116-J118+J122-J123</f>
        <v>-1.942890293094024E-16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11.662</v>
      </c>
      <c r="G126" s="227">
        <v>11.163</v>
      </c>
      <c r="H126" s="227"/>
      <c r="I126" s="227">
        <v>0.499</v>
      </c>
      <c r="J126" s="227"/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9691.76807678</v>
      </c>
      <c r="G129" s="239">
        <f>SUM(G130,G137,G140)</f>
        <v>824.97739</v>
      </c>
      <c r="H129" s="239">
        <f>SUM(H130,H137,H140)</f>
        <v>0</v>
      </c>
      <c r="I129" s="239">
        <f>SUM(I130,I137,I140)</f>
        <v>5615.05117188</v>
      </c>
      <c r="J129" s="240">
        <f>SUM(J130,J137,J140)</f>
        <v>3251.7395149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9691.76807678</v>
      </c>
      <c r="G130" s="230">
        <f>SUM(G131:G136)</f>
        <v>824.97739</v>
      </c>
      <c r="H130" s="230">
        <f>SUM(H131:H136)</f>
        <v>0</v>
      </c>
      <c r="I130" s="230">
        <f>SUM(I131:I136)</f>
        <v>5615.05117188</v>
      </c>
      <c r="J130" s="229">
        <f>SUM(J131:J136)</f>
        <v>3251.7395149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6604.57773</v>
      </c>
      <c r="G132" s="227">
        <v>824.97739</v>
      </c>
      <c r="H132" s="227">
        <v>0</v>
      </c>
      <c r="I132" s="227">
        <v>2620.33005</v>
      </c>
      <c r="J132" s="228">
        <v>3159.27029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1266.93589</v>
      </c>
      <c r="G133" s="227">
        <v>0</v>
      </c>
      <c r="H133" s="227">
        <v>0</v>
      </c>
      <c r="I133" s="227">
        <v>1213.7512199999999</v>
      </c>
      <c r="J133" s="228">
        <v>53.18467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1780.9699018800002</v>
      </c>
      <c r="G134" s="227">
        <v>0</v>
      </c>
      <c r="H134" s="227">
        <v>0</v>
      </c>
      <c r="I134" s="227">
        <v>1780.9699018800002</v>
      </c>
      <c r="J134" s="228">
        <v>0</v>
      </c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39.2845549</v>
      </c>
      <c r="G135" s="227">
        <v>0</v>
      </c>
      <c r="H135" s="227">
        <v>0</v>
      </c>
      <c r="I135" s="227">
        <v>0</v>
      </c>
      <c r="J135" s="228">
        <v>39.2845549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8" t="s">
        <v>209</v>
      </c>
      <c r="E147" s="279"/>
      <c r="F147" s="279"/>
      <c r="G147" s="279"/>
      <c r="H147" s="279"/>
      <c r="I147" s="279"/>
      <c r="J147" s="280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9691.76807678</v>
      </c>
      <c r="G148" s="223">
        <f>SUM(G149,G156,G159)</f>
        <v>824.97739</v>
      </c>
      <c r="H148" s="223">
        <f>SUM(H149,H156,H159)</f>
        <v>0</v>
      </c>
      <c r="I148" s="223">
        <f>SUM(I149,I156,I159)</f>
        <v>5615.05117188</v>
      </c>
      <c r="J148" s="225">
        <f>SUM(J149,J156,J159)</f>
        <v>3251.7395149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9691.76807678</v>
      </c>
      <c r="G149" s="230">
        <f>SUM(G150:G155)</f>
        <v>824.97739</v>
      </c>
      <c r="H149" s="230">
        <f>SUM(H150:H155)</f>
        <v>0</v>
      </c>
      <c r="I149" s="230">
        <f>SUM(I150:I155)</f>
        <v>5615.05117188</v>
      </c>
      <c r="J149" s="229">
        <f>SUM(J150:J155)</f>
        <v>3251.7395149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844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6604.57773</v>
      </c>
      <c r="G151" s="227">
        <f aca="true" t="shared" si="7" ref="G151:J154">G132</f>
        <v>824.97739</v>
      </c>
      <c r="H151" s="227">
        <f t="shared" si="7"/>
        <v>0</v>
      </c>
      <c r="I151" s="227">
        <f t="shared" si="7"/>
        <v>2620.33005</v>
      </c>
      <c r="J151" s="227">
        <f t="shared" si="7"/>
        <v>3159.27029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845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1266.93589</v>
      </c>
      <c r="G152" s="227">
        <f t="shared" si="7"/>
        <v>0</v>
      </c>
      <c r="H152" s="227">
        <f t="shared" si="7"/>
        <v>0</v>
      </c>
      <c r="I152" s="227">
        <f t="shared" si="7"/>
        <v>1213.7512199999999</v>
      </c>
      <c r="J152" s="227">
        <f t="shared" si="7"/>
        <v>53.18467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846</v>
      </c>
      <c r="E153" s="222" t="str">
        <f>IF('46 - передача'!$E$134="","",'46 - передача'!$E$134)</f>
        <v>ООО "Энергокомплекс"</v>
      </c>
      <c r="F153" s="226">
        <f>SUM(G153:J153)</f>
        <v>1780.9699018800002</v>
      </c>
      <c r="G153" s="227">
        <f t="shared" si="7"/>
        <v>0</v>
      </c>
      <c r="H153" s="227">
        <f t="shared" si="7"/>
        <v>0</v>
      </c>
      <c r="I153" s="227">
        <f t="shared" si="7"/>
        <v>1780.9699018800002</v>
      </c>
      <c r="J153" s="227">
        <f t="shared" si="7"/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848</v>
      </c>
      <c r="E154" s="222" t="str">
        <f>IF('46 - передача'!$E$135="","",'46 - передача'!$E$135)</f>
        <v>ООО "МагнитЭнерго"</v>
      </c>
      <c r="F154" s="226">
        <f>SUM(G154:J154)</f>
        <v>39.2845549</v>
      </c>
      <c r="G154" s="227">
        <f t="shared" si="7"/>
        <v>0</v>
      </c>
      <c r="H154" s="227">
        <f t="shared" si="7"/>
        <v>0</v>
      </c>
      <c r="I154" s="227">
        <f t="shared" si="7"/>
        <v>0</v>
      </c>
      <c r="J154" s="227">
        <f t="shared" si="7"/>
        <v>39.2845549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3:J33 H35:J35 J37:J38 I36:J36 G89:J91 G88 J92 G87:J87 G68:J69 G65:J66 G62:J62 G73:J73 J67 J63 G151:J154 G22:J27 G31:J31 G85:J85 G132:J135 G42:J45 G96:J99 G76:J81 G49:J50 G103:J104">
      <formula1>-999999999999999000000000</formula1>
      <formula2>9.99999999999999E+23</formula2>
    </dataValidation>
    <dataValidation type="decimal" allowBlank="1" showInputMessage="1" showErrorMessage="1" sqref="G162:I162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2023-05-18T04:25:52Z</cp:lastPrinted>
  <dcterms:created xsi:type="dcterms:W3CDTF">2009-01-25T23:42:29Z</dcterms:created>
  <dcterms:modified xsi:type="dcterms:W3CDTF">2023-05-18T04:52:11Z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